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ri.bilek\Documents\"/>
    </mc:Choice>
  </mc:AlternateContent>
  <bookViews>
    <workbookView xWindow="0" yWindow="0" windowWidth="0" windowHeight="0"/>
  </bookViews>
  <sheets>
    <sheet name="Rekapitulace stavby" sheetId="1" r:id="rId1"/>
    <sheet name="D 19-006 - II-240 ČERNÝ VŮL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 19-006 - II-240 ČERNÝ VŮL'!$C$117:$K$138</definedName>
    <definedName name="_xlnm.Print_Area" localSheetId="1">'D 19-006 - II-240 ČERNÝ VŮL'!$C$4:$J$39,'D 19-006 - II-240 ČERNÝ VŮL'!$C$50:$J$76,'D 19-006 - II-240 ČERNÝ VŮL'!$C$82:$J$99,'D 19-006 - II-240 ČERNÝ VŮL'!$C$105:$K$138</definedName>
    <definedName name="_xlnm.Print_Titles" localSheetId="1">'D 19-006 - II-240 ČERNÝ VŮL'!$117:$117</definedName>
  </definedNames>
  <calcPr/>
</workbook>
</file>

<file path=xl/calcChain.xml><?xml version="1.0" encoding="utf-8"?>
<calcChain xmlns="http://schemas.openxmlformats.org/spreadsheetml/2006/main">
  <c i="2" l="1" r="P120"/>
  <c r="P119"/>
  <c r="P118"/>
  <c i="1" r="AU95"/>
  <c i="2" r="J37"/>
  <c r="J36"/>
  <c i="1" r="AY95"/>
  <c i="2" r="J35"/>
  <c i="1" r="AX95"/>
  <c i="2"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1"/>
  <c r="BH121"/>
  <c r="BG121"/>
  <c r="BF121"/>
  <c r="T121"/>
  <c r="R121"/>
  <c r="P121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91"/>
  <c r="J14"/>
  <c r="J12"/>
  <c r="J112"/>
  <c r="E7"/>
  <c r="E85"/>
  <c i="1" r="L90"/>
  <c r="AM90"/>
  <c r="AM89"/>
  <c r="L89"/>
  <c r="AM87"/>
  <c r="L87"/>
  <c r="L85"/>
  <c r="L84"/>
  <c i="2" r="BK135"/>
  <c r="J129"/>
  <c r="J121"/>
  <c r="BK137"/>
  <c r="J137"/>
  <c r="J135"/>
  <c r="BK132"/>
  <c r="J132"/>
  <c r="BK129"/>
  <c r="BK126"/>
  <c r="J126"/>
  <c r="BK121"/>
  <c i="1" r="AS94"/>
  <c r="AU94"/>
  <c i="2" l="1" r="BK120"/>
  <c r="J120"/>
  <c r="J98"/>
  <c r="R120"/>
  <c r="R119"/>
  <c r="R118"/>
  <c r="T120"/>
  <c r="T119"/>
  <c r="T118"/>
  <c r="J89"/>
  <c r="J91"/>
  <c r="F92"/>
  <c r="E108"/>
  <c r="F114"/>
  <c r="J115"/>
  <c r="BE121"/>
  <c r="BE126"/>
  <c r="BE129"/>
  <c r="BE132"/>
  <c r="BE135"/>
  <c r="BE137"/>
  <c r="F34"/>
  <c i="1" r="BA95"/>
  <c r="BA94"/>
  <c r="W30"/>
  <c i="2" r="F35"/>
  <c i="1" r="BB95"/>
  <c r="BB94"/>
  <c r="AX94"/>
  <c i="2" r="F37"/>
  <c i="1" r="BD95"/>
  <c r="BD94"/>
  <c r="W33"/>
  <c i="2" r="J34"/>
  <c i="1" r="AW95"/>
  <c i="2" r="F36"/>
  <c i="1" r="BC95"/>
  <c r="BC94"/>
  <c r="W32"/>
  <c i="2" l="1" r="BK119"/>
  <c r="J119"/>
  <c r="J97"/>
  <c i="1" r="AW94"/>
  <c r="AK30"/>
  <c r="AY94"/>
  <c i="2" r="F33"/>
  <c i="1" r="AZ95"/>
  <c r="AZ94"/>
  <c r="W29"/>
  <c r="W31"/>
  <c i="2" r="J33"/>
  <c i="1" r="AV95"/>
  <c r="AT95"/>
  <c i="2" l="1" r="BK118"/>
  <c r="J118"/>
  <c r="J96"/>
  <c i="1" r="AV94"/>
  <c r="AK29"/>
  <c i="2" l="1" r="J30"/>
  <c i="1" r="AG95"/>
  <c r="AN95"/>
  <c r="AT94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<sst xmlns="http://schemas.openxmlformats.org/spreadsheetml/2006/main">
  <si>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</si>
  <si>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</si>
  <si>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</si>
  <si>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</si>
  <si>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</si>
  <si>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{5c8d52a2-e03a-4ef3-85b8-6063279ab43e}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</si>
  <si>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</si>
  <si>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</si>
  <si>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</si>
  <si>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</si>
  <si>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</si>
  <si>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</si>
  <si>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</si>
  <si>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</si>
  <si>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D19-006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</si>
  <si>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</si>
  <si>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</si>
  <si>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II/240 ČERNÝ VŮL</t>
  </si>
  <si>
    <t>KSO:</t>
  </si>
  <si>
    <t>CC-CZ:</t>
  </si>
  <si>
    <t>Místo:</t>
  </si>
  <si>
    <t xml:space="preserve"> </t>
  </si>
  <si>
    <t>Datum:</t>
  </si>
  <si>
    <t>31. 3. 2020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</si>
  <si>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</si>
  <si>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</si>
  <si>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</si>
  <si>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</si>
  <si>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</si>
  <si>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</si>
  <si>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</si>
  <si>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</si>
  <si>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</si>
  <si>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</si>
  <si>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</si>
  <si>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</si>
  <si>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</si>
  <si>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</si>
  <si>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</si>
  <si>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</si>
  <si>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</si>
  <si>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</si>
  <si>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</si>
  <si>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</si>
  <si>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</si>
  <si>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</si>
  <si>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</si>
  <si>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</si>
  <si>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</si>
  <si>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</si>
  <si>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</si>
  <si>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</si>
  <si>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</si>
  <si>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</si>
  <si>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</si>
  <si>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</si>
  <si>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</si>
  <si>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</si>
  <si>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</si>
  <si>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</si>
  <si>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</si>
  <si>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</si>
  <si>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</si>
  <si>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</si>
  <si>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</si>
  <si>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</si>
  <si>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</si>
  <si>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</si>
  <si>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</si>
  <si>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</si>
  <si>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</si>
  <si>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</si>
  <si>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</si>
  <si>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</si>
  <si>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</si>
  <si>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</si>
  <si>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</si>
  <si>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</si>
  <si>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 19-006</t>
  </si>
  <si>
    <t>STA</t>
  </si>
  <si>
    <t>1</t>
  </si>
  <si>
    <t>{3b211275-7b8f-4acc-a443-771d8c55676b}</t>
  </si>
  <si>
    <t>2</t>
  </si>
  <si>
    <t>KRYCÍ LIST SOUPISU PRACÍ</t>
  </si>
  <si>
    <t>Objekt:</t>
  </si>
  <si>
    <t>D 19-006 - II/240 ČERNÝ VŮL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</si>
  <si>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</si>
  <si>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</si>
  <si>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</si>
  <si>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</si>
  <si>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</si>
  <si>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</si>
  <si>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</si>
  <si>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</si>
  <si>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</si>
  <si>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</si>
  <si>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</si>
  <si>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</si>
  <si>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</si>
  <si>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</si>
  <si>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</si>
  <si>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</si>
  <si>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</si>
  <si>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</si>
  <si>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</si>
  <si>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</si>
  <si>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</si>
  <si>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</si>
  <si>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</si>
  <si>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</si>
  <si>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</si>
  <si>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</si>
  <si>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914171</t>
  </si>
  <si>
    <t>DOPRAVNÍ ZNAČKY ZÁKLADNÍ VELIKOSTI HLINÍKOVÉ FÓLIE TŘ 2 - DODÁVKA A MONTÁŽ</t>
  </si>
  <si>
    <t>KUS</t>
  </si>
  <si>
    <t>OTSKP 2019</t>
  </si>
  <si>
    <t>4</t>
  </si>
  <si>
    <t>1060017025</t>
  </si>
  <si>
    <t>PSC</t>
  </si>
  <si>
    <t xml:space="preserve">Poznámka k souboru cen:_x000d_
položka zahrnuje: - dodávku a montáž značek v požadovaném provedení </t>
  </si>
  <si>
    <t>VV</t>
  </si>
  <si>
    <t>6+8 " IS11b</t>
  </si>
  <si>
    <t xml:space="preserve">2+2 " B13+E13 </t>
  </si>
  <si>
    <t>Součet</t>
  </si>
  <si>
    <t>882946332</t>
  </si>
  <si>
    <t>3</t>
  </si>
  <si>
    <t>914271</t>
  </si>
  <si>
    <t>DOPRAVNÍ ZNAČKY ZVĚTŠENÉ VELIKOSTI HLINÍKOVÉ FÓLIE TŘ 2 - DODÁVKA A MONTÁŽ</t>
  </si>
  <si>
    <t>184965463</t>
  </si>
  <si>
    <t>4+1 " IS11b</t>
  </si>
  <si>
    <t>914471</t>
  </si>
  <si>
    <t>DOPRAVNÍ ZNAČKY 100X150CM HLINÍKOVÉ FÓLIE TŘ 2 - DODÁVKA A MONTÁŽ</t>
  </si>
  <si>
    <t>1386707191</t>
  </si>
  <si>
    <t>5+9 " IP 22</t>
  </si>
  <si>
    <t>5</t>
  </si>
  <si>
    <t>914473</t>
  </si>
  <si>
    <t>DOPRAVNÍ ZNAČKY 100X150CM HLINÍKOVÉ FÓLIE TŘ 2 - DEMONTÁŽ</t>
  </si>
  <si>
    <t>-1007387893</t>
  </si>
  <si>
    <t>Poznámka k souboru cen:_x000d_
Položka zahrnuje odstranění, demontáž a odklizení materiálu s odvozem na předepsané místo</t>
  </si>
  <si>
    <t>6</t>
  </si>
  <si>
    <t>914921</t>
  </si>
  <si>
    <t>SLOUPKY A STOJKY DOPRAVNÍCH ZNAČEK Z OCEL TRUBEK DO PATKY - DODÁVKA A MONTÁŽ</t>
  </si>
  <si>
    <t>1615186107</t>
  </si>
  <si>
    <t xml:space="preserve">Poznámka k souboru cen:_x000d_
položka zahrnuje: - sloupky a upevňovací zařízení včetně jejich osazení (betonová patka, zemní práce)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</si>
</sst>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D19-006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II/240 ČERNÝ VŮL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31. 3. 2020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24.7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'D 19-006 - II-240 ČERNÝ VŮL'!J30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79</v>
      </c>
      <c r="AR95" s="125"/>
      <c r="AS95" s="126">
        <v>0</v>
      </c>
      <c r="AT95" s="127">
        <f>ROUND(SUM(AV95:AW95),2)</f>
        <v>0</v>
      </c>
      <c r="AU95" s="128">
        <f>'D 19-006 - II-240 ČERNÝ VŮL'!P118</f>
        <v>0</v>
      </c>
      <c r="AV95" s="127">
        <f>'D 19-006 - II-240 ČERNÝ VŮL'!J33</f>
        <v>0</v>
      </c>
      <c r="AW95" s="127">
        <f>'D 19-006 - II-240 ČERNÝ VŮL'!J34</f>
        <v>0</v>
      </c>
      <c r="AX95" s="127">
        <f>'D 19-006 - II-240 ČERNÝ VŮL'!J35</f>
        <v>0</v>
      </c>
      <c r="AY95" s="127">
        <f>'D 19-006 - II-240 ČERNÝ VŮL'!J36</f>
        <v>0</v>
      </c>
      <c r="AZ95" s="127">
        <f>'D 19-006 - II-240 ČERNÝ VŮL'!F33</f>
        <v>0</v>
      </c>
      <c r="BA95" s="127">
        <f>'D 19-006 - II-240 ČERNÝ VŮL'!F34</f>
        <v>0</v>
      </c>
      <c r="BB95" s="127">
        <f>'D 19-006 - II-240 ČERNÝ VŮL'!F35</f>
        <v>0</v>
      </c>
      <c r="BC95" s="127">
        <f>'D 19-006 - II-240 ČERNÝ VŮL'!F36</f>
        <v>0</v>
      </c>
      <c r="BD95" s="129">
        <f>'D 19-006 - II-240 ČERNÝ VŮL'!F37</f>
        <v>0</v>
      </c>
      <c r="BE95" s="7"/>
      <c r="BT95" s="130" t="s">
        <v>80</v>
      </c>
      <c r="BV95" s="130" t="s">
        <v>75</v>
      </c>
      <c r="BW95" s="130" t="s">
        <v>81</v>
      </c>
      <c r="BX95" s="130" t="s">
        <v>5</v>
      </c>
      <c r="CL95" s="130" t="s">
        <v>1</v>
      </c>
      <c r="CM95" s="130" t="s">
        <v>82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BW6wqOYRjktrOsmJ4RvT95V3AfNuQEe1p01Bedrm8RIaKt8+dNcXmxasf3vyVo7u5N1jMlsjeNTovJkbVKkjUA==" hashValue="idGmjv6iMInxIWCBLoQ6vvMlmedPyEEXSONiauJTglQX/3PNOEJ+krHUhTJWVYooJzgOUB5lDkWpU1Yndhg9a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 19-006 - II-240 ČERNÝ VŮL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19"/>
      <c r="AT3" s="16" t="s">
        <v>82</v>
      </c>
    </row>
    <row r="4" s="1" customFormat="1" ht="24.96" customHeight="1">
      <c r="B4" s="19"/>
      <c r="D4" s="135" t="s">
        <v>83</v>
      </c>
      <c r="I4" s="131"/>
      <c r="L4" s="19"/>
      <c r="M4" s="136" t="s">
        <v>10</v>
      </c>
      <c r="AT4" s="16" t="s">
        <v>4</v>
      </c>
    </row>
    <row r="5" s="1" customFormat="1" ht="6.96" customHeight="1">
      <c r="B5" s="19"/>
      <c r="I5" s="131"/>
      <c r="L5" s="19"/>
    </row>
    <row r="6" s="1" customFormat="1" ht="12" customHeight="1">
      <c r="B6" s="19"/>
      <c r="D6" s="137" t="s">
        <v>16</v>
      </c>
      <c r="I6" s="131"/>
      <c r="L6" s="19"/>
    </row>
    <row r="7" s="1" customFormat="1" ht="16.5" customHeight="1">
      <c r="B7" s="19"/>
      <c r="E7" s="138" t="str">
        <f>'Rekapitulace stavby'!K6</f>
        <v>II/240 ČERNÝ VŮL</v>
      </c>
      <c r="F7" s="137"/>
      <c r="G7" s="137"/>
      <c r="H7" s="137"/>
      <c r="I7" s="131"/>
      <c r="L7" s="19"/>
    </row>
    <row r="8" s="2" customFormat="1" ht="12" customHeight="1">
      <c r="A8" s="37"/>
      <c r="B8" s="43"/>
      <c r="C8" s="37"/>
      <c r="D8" s="137" t="s">
        <v>84</v>
      </c>
      <c r="E8" s="37"/>
      <c r="F8" s="37"/>
      <c r="G8" s="37"/>
      <c r="H8" s="37"/>
      <c r="I8" s="139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0" t="s">
        <v>85</v>
      </c>
      <c r="F9" s="37"/>
      <c r="G9" s="37"/>
      <c r="H9" s="37"/>
      <c r="I9" s="139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9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7" t="s">
        <v>18</v>
      </c>
      <c r="E11" s="37"/>
      <c r="F11" s="141" t="s">
        <v>1</v>
      </c>
      <c r="G11" s="37"/>
      <c r="H11" s="37"/>
      <c r="I11" s="142" t="s">
        <v>19</v>
      </c>
      <c r="J11" s="141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7" t="s">
        <v>20</v>
      </c>
      <c r="E12" s="37"/>
      <c r="F12" s="141" t="s">
        <v>21</v>
      </c>
      <c r="G12" s="37"/>
      <c r="H12" s="37"/>
      <c r="I12" s="142" t="s">
        <v>22</v>
      </c>
      <c r="J12" s="143" t="str">
        <f>'Rekapitulace stavby'!AN8</f>
        <v>31. 3. 2020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9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7" t="s">
        <v>24</v>
      </c>
      <c r="E14" s="37"/>
      <c r="F14" s="37"/>
      <c r="G14" s="37"/>
      <c r="H14" s="37"/>
      <c r="I14" s="142" t="s">
        <v>25</v>
      </c>
      <c r="J14" s="141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1" t="str">
        <f>IF('Rekapitulace stavby'!E11="","",'Rekapitulace stavby'!E11)</f>
        <v xml:space="preserve"> </v>
      </c>
      <c r="F15" s="37"/>
      <c r="G15" s="37"/>
      <c r="H15" s="37"/>
      <c r="I15" s="142" t="s">
        <v>26</v>
      </c>
      <c r="J15" s="141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9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7" t="s">
        <v>27</v>
      </c>
      <c r="E17" s="37"/>
      <c r="F17" s="37"/>
      <c r="G17" s="37"/>
      <c r="H17" s="37"/>
      <c r="I17" s="142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1"/>
      <c r="G18" s="141"/>
      <c r="H18" s="141"/>
      <c r="I18" s="142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9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7" t="s">
        <v>29</v>
      </c>
      <c r="E20" s="37"/>
      <c r="F20" s="37"/>
      <c r="G20" s="37"/>
      <c r="H20" s="37"/>
      <c r="I20" s="142" t="s">
        <v>25</v>
      </c>
      <c r="J20" s="141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1" t="str">
        <f>IF('Rekapitulace stavby'!E17="","",'Rekapitulace stavby'!E17)</f>
        <v xml:space="preserve"> </v>
      </c>
      <c r="F21" s="37"/>
      <c r="G21" s="37"/>
      <c r="H21" s="37"/>
      <c r="I21" s="142" t="s">
        <v>26</v>
      </c>
      <c r="J21" s="141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9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7" t="s">
        <v>31</v>
      </c>
      <c r="E23" s="37"/>
      <c r="F23" s="37"/>
      <c r="G23" s="37"/>
      <c r="H23" s="37"/>
      <c r="I23" s="142" t="s">
        <v>25</v>
      </c>
      <c r="J23" s="141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1" t="str">
        <f>IF('Rekapitulace stavby'!E20="","",'Rekapitulace stavby'!E20)</f>
        <v xml:space="preserve"> </v>
      </c>
      <c r="F24" s="37"/>
      <c r="G24" s="37"/>
      <c r="H24" s="37"/>
      <c r="I24" s="142" t="s">
        <v>26</v>
      </c>
      <c r="J24" s="141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9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7" t="s">
        <v>32</v>
      </c>
      <c r="E26" s="37"/>
      <c r="F26" s="37"/>
      <c r="G26" s="37"/>
      <c r="H26" s="37"/>
      <c r="I26" s="139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9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50"/>
      <c r="J29" s="149"/>
      <c r="K29" s="14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33</v>
      </c>
      <c r="E30" s="37"/>
      <c r="F30" s="37"/>
      <c r="G30" s="37"/>
      <c r="H30" s="37"/>
      <c r="I30" s="139"/>
      <c r="J30" s="152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50"/>
      <c r="J31" s="149"/>
      <c r="K31" s="14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35</v>
      </c>
      <c r="G32" s="37"/>
      <c r="H32" s="37"/>
      <c r="I32" s="154" t="s">
        <v>34</v>
      </c>
      <c r="J32" s="153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5" t="s">
        <v>37</v>
      </c>
      <c r="E33" s="137" t="s">
        <v>38</v>
      </c>
      <c r="F33" s="156">
        <f>ROUND((SUM(BE118:BE138)),  2)</f>
        <v>0</v>
      </c>
      <c r="G33" s="37"/>
      <c r="H33" s="37"/>
      <c r="I33" s="157">
        <v>0.20999999999999999</v>
      </c>
      <c r="J33" s="156">
        <f>ROUND(((SUM(BE118:BE138))*I33),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7" t="s">
        <v>39</v>
      </c>
      <c r="F34" s="156">
        <f>ROUND((SUM(BF118:BF138)),  2)</f>
        <v>0</v>
      </c>
      <c r="G34" s="37"/>
      <c r="H34" s="37"/>
      <c r="I34" s="157">
        <v>0.14999999999999999</v>
      </c>
      <c r="J34" s="156">
        <f>ROUND(((SUM(BF118:BF138))*I34),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7" t="s">
        <v>40</v>
      </c>
      <c r="F35" s="156">
        <f>ROUND((SUM(BG118:BG138)),  2)</f>
        <v>0</v>
      </c>
      <c r="G35" s="37"/>
      <c r="H35" s="37"/>
      <c r="I35" s="157">
        <v>0.20999999999999999</v>
      </c>
      <c r="J35" s="156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7" t="s">
        <v>41</v>
      </c>
      <c r="F36" s="156">
        <f>ROUND((SUM(BH118:BH138)),  2)</f>
        <v>0</v>
      </c>
      <c r="G36" s="37"/>
      <c r="H36" s="37"/>
      <c r="I36" s="157">
        <v>0.14999999999999999</v>
      </c>
      <c r="J36" s="156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7" t="s">
        <v>42</v>
      </c>
      <c r="F37" s="156">
        <f>ROUND((SUM(BI118:BI138)),  2)</f>
        <v>0</v>
      </c>
      <c r="G37" s="37"/>
      <c r="H37" s="37"/>
      <c r="I37" s="157">
        <v>0</v>
      </c>
      <c r="J37" s="156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9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8"/>
      <c r="D39" s="159" t="s">
        <v>43</v>
      </c>
      <c r="E39" s="160"/>
      <c r="F39" s="160"/>
      <c r="G39" s="161" t="s">
        <v>44</v>
      </c>
      <c r="H39" s="162" t="s">
        <v>45</v>
      </c>
      <c r="I39" s="163"/>
      <c r="J39" s="164">
        <f>SUM(J30:J37)</f>
        <v>0</v>
      </c>
      <c r="K39" s="165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39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1"/>
      <c r="L41" s="19"/>
    </row>
    <row r="42" s="1" customFormat="1" ht="14.4" customHeight="1">
      <c r="B42" s="19"/>
      <c r="I42" s="131"/>
      <c r="L42" s="19"/>
    </row>
    <row r="43" s="1" customFormat="1" ht="14.4" customHeight="1">
      <c r="B43" s="19"/>
      <c r="I43" s="131"/>
      <c r="L43" s="19"/>
    </row>
    <row r="44" s="1" customFormat="1" ht="14.4" customHeight="1">
      <c r="B44" s="19"/>
      <c r="I44" s="131"/>
      <c r="L44" s="19"/>
    </row>
    <row r="45" s="1" customFormat="1" ht="14.4" customHeight="1">
      <c r="B45" s="19"/>
      <c r="I45" s="131"/>
      <c r="L45" s="19"/>
    </row>
    <row r="46" s="1" customFormat="1" ht="14.4" customHeight="1">
      <c r="B46" s="19"/>
      <c r="I46" s="131"/>
      <c r="L46" s="19"/>
    </row>
    <row r="47" s="1" customFormat="1" ht="14.4" customHeight="1">
      <c r="B47" s="19"/>
      <c r="I47" s="131"/>
      <c r="L47" s="19"/>
    </row>
    <row r="48" s="1" customFormat="1" ht="14.4" customHeight="1">
      <c r="B48" s="19"/>
      <c r="I48" s="131"/>
      <c r="L48" s="19"/>
    </row>
    <row r="49" s="1" customFormat="1" ht="14.4" customHeight="1">
      <c r="B49" s="19"/>
      <c r="I49" s="131"/>
      <c r="L49" s="19"/>
    </row>
    <row r="50" s="2" customFormat="1" ht="14.4" customHeight="1">
      <c r="B50" s="62"/>
      <c r="D50" s="166" t="s">
        <v>46</v>
      </c>
      <c r="E50" s="167"/>
      <c r="F50" s="167"/>
      <c r="G50" s="166" t="s">
        <v>47</v>
      </c>
      <c r="H50" s="167"/>
      <c r="I50" s="168"/>
      <c r="J50" s="167"/>
      <c r="K50" s="16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9" t="s">
        <v>48</v>
      </c>
      <c r="E61" s="170"/>
      <c r="F61" s="171" t="s">
        <v>49</v>
      </c>
      <c r="G61" s="169" t="s">
        <v>48</v>
      </c>
      <c r="H61" s="170"/>
      <c r="I61" s="172"/>
      <c r="J61" s="173" t="s">
        <v>49</v>
      </c>
      <c r="K61" s="170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6" t="s">
        <v>50</v>
      </c>
      <c r="E65" s="174"/>
      <c r="F65" s="174"/>
      <c r="G65" s="166" t="s">
        <v>51</v>
      </c>
      <c r="H65" s="174"/>
      <c r="I65" s="175"/>
      <c r="J65" s="174"/>
      <c r="K65" s="17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9" t="s">
        <v>48</v>
      </c>
      <c r="E76" s="170"/>
      <c r="F76" s="171" t="s">
        <v>49</v>
      </c>
      <c r="G76" s="169" t="s">
        <v>48</v>
      </c>
      <c r="H76" s="170"/>
      <c r="I76" s="172"/>
      <c r="J76" s="173" t="s">
        <v>49</v>
      </c>
      <c r="K76" s="170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6"/>
      <c r="C77" s="177"/>
      <c r="D77" s="177"/>
      <c r="E77" s="177"/>
      <c r="F77" s="177"/>
      <c r="G77" s="177"/>
      <c r="H77" s="177"/>
      <c r="I77" s="178"/>
      <c r="J77" s="177"/>
      <c r="K77" s="177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9"/>
      <c r="C81" s="180"/>
      <c r="D81" s="180"/>
      <c r="E81" s="180"/>
      <c r="F81" s="180"/>
      <c r="G81" s="180"/>
      <c r="H81" s="180"/>
      <c r="I81" s="181"/>
      <c r="J81" s="180"/>
      <c r="K81" s="180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86</v>
      </c>
      <c r="D82" s="39"/>
      <c r="E82" s="39"/>
      <c r="F82" s="39"/>
      <c r="G82" s="39"/>
      <c r="H82" s="39"/>
      <c r="I82" s="1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II/240 ČERNÝ VŮL</v>
      </c>
      <c r="F85" s="31"/>
      <c r="G85" s="31"/>
      <c r="H85" s="31"/>
      <c r="I85" s="1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84</v>
      </c>
      <c r="D86" s="39"/>
      <c r="E86" s="39"/>
      <c r="F86" s="39"/>
      <c r="G86" s="39"/>
      <c r="H86" s="39"/>
      <c r="I86" s="1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 19-006 - II/240 ČERNÝ VŮL</v>
      </c>
      <c r="F87" s="39"/>
      <c r="G87" s="39"/>
      <c r="H87" s="39"/>
      <c r="I87" s="1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42" t="s">
        <v>22</v>
      </c>
      <c r="J89" s="78" t="str">
        <f>IF(J12="","",J12)</f>
        <v>31. 3. 2020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2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142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87</v>
      </c>
      <c r="D94" s="184"/>
      <c r="E94" s="184"/>
      <c r="F94" s="184"/>
      <c r="G94" s="184"/>
      <c r="H94" s="184"/>
      <c r="I94" s="185"/>
      <c r="J94" s="186" t="s">
        <v>88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7" t="s">
        <v>89</v>
      </c>
      <c r="D96" s="39"/>
      <c r="E96" s="39"/>
      <c r="F96" s="39"/>
      <c r="G96" s="39"/>
      <c r="H96" s="39"/>
      <c r="I96" s="1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90</v>
      </c>
    </row>
    <row r="97" s="9" customFormat="1" ht="24.96" customHeight="1">
      <c r="A97" s="9"/>
      <c r="B97" s="188"/>
      <c r="C97" s="189"/>
      <c r="D97" s="190" t="s">
        <v>91</v>
      </c>
      <c r="E97" s="191"/>
      <c r="F97" s="191"/>
      <c r="G97" s="191"/>
      <c r="H97" s="191"/>
      <c r="I97" s="192"/>
      <c r="J97" s="193">
        <f>J119</f>
        <v>0</v>
      </c>
      <c r="K97" s="189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96"/>
      <c r="D98" s="197" t="s">
        <v>92</v>
      </c>
      <c r="E98" s="198"/>
      <c r="F98" s="198"/>
      <c r="G98" s="198"/>
      <c r="H98" s="198"/>
      <c r="I98" s="199"/>
      <c r="J98" s="200">
        <f>J120</f>
        <v>0</v>
      </c>
      <c r="K98" s="196"/>
      <c r="L98" s="20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1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178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181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93</v>
      </c>
      <c r="D105" s="39"/>
      <c r="E105" s="39"/>
      <c r="F105" s="39"/>
      <c r="G105" s="39"/>
      <c r="H105" s="39"/>
      <c r="I105" s="1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1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1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2" t="str">
        <f>E7</f>
        <v>II/240 ČERNÝ VŮL</v>
      </c>
      <c r="F108" s="31"/>
      <c r="G108" s="31"/>
      <c r="H108" s="31"/>
      <c r="I108" s="1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84</v>
      </c>
      <c r="D109" s="39"/>
      <c r="E109" s="39"/>
      <c r="F109" s="39"/>
      <c r="G109" s="39"/>
      <c r="H109" s="39"/>
      <c r="I109" s="1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D 19-006 - II/240 ČERNÝ VŮL</v>
      </c>
      <c r="F110" s="39"/>
      <c r="G110" s="39"/>
      <c r="H110" s="39"/>
      <c r="I110" s="1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1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142" t="s">
        <v>22</v>
      </c>
      <c r="J112" s="78" t="str">
        <f>IF(J12="","",J12)</f>
        <v>31. 3. 2020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142" t="s">
        <v>29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27</v>
      </c>
      <c r="D115" s="39"/>
      <c r="E115" s="39"/>
      <c r="F115" s="26" t="str">
        <f>IF(E18="","",E18)</f>
        <v>Vyplň údaj</v>
      </c>
      <c r="G115" s="39"/>
      <c r="H115" s="39"/>
      <c r="I115" s="142" t="s">
        <v>31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1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202"/>
      <c r="B117" s="203"/>
      <c r="C117" s="204" t="s">
        <v>94</v>
      </c>
      <c r="D117" s="205" t="s">
        <v>58</v>
      </c>
      <c r="E117" s="205" t="s">
        <v>54</v>
      </c>
      <c r="F117" s="205" t="s">
        <v>55</v>
      </c>
      <c r="G117" s="205" t="s">
        <v>95</v>
      </c>
      <c r="H117" s="205" t="s">
        <v>96</v>
      </c>
      <c r="I117" s="206" t="s">
        <v>97</v>
      </c>
      <c r="J117" s="205" t="s">
        <v>88</v>
      </c>
      <c r="K117" s="207" t="s">
        <v>98</v>
      </c>
      <c r="L117" s="208"/>
      <c r="M117" s="99" t="s">
        <v>1</v>
      </c>
      <c r="N117" s="100" t="s">
        <v>37</v>
      </c>
      <c r="O117" s="100" t="s">
        <v>99</v>
      </c>
      <c r="P117" s="100" t="s">
        <v>100</v>
      </c>
      <c r="Q117" s="100" t="s">
        <v>101</v>
      </c>
      <c r="R117" s="100" t="s">
        <v>102</v>
      </c>
      <c r="S117" s="100" t="s">
        <v>103</v>
      </c>
      <c r="T117" s="101" t="s">
        <v>104</v>
      </c>
      <c r="U117" s="202"/>
      <c r="V117" s="202"/>
      <c r="W117" s="202"/>
      <c r="X117" s="202"/>
      <c r="Y117" s="202"/>
      <c r="Z117" s="202"/>
      <c r="AA117" s="202"/>
      <c r="AB117" s="202"/>
      <c r="AC117" s="202"/>
      <c r="AD117" s="202"/>
      <c r="AE117" s="202"/>
    </row>
    <row r="118" s="2" customFormat="1" ht="22.8" customHeight="1">
      <c r="A118" s="37"/>
      <c r="B118" s="38"/>
      <c r="C118" s="106" t="s">
        <v>105</v>
      </c>
      <c r="D118" s="39"/>
      <c r="E118" s="39"/>
      <c r="F118" s="39"/>
      <c r="G118" s="39"/>
      <c r="H118" s="39"/>
      <c r="I118" s="139"/>
      <c r="J118" s="209">
        <f>BK118</f>
        <v>0</v>
      </c>
      <c r="K118" s="39"/>
      <c r="L118" s="43"/>
      <c r="M118" s="102"/>
      <c r="N118" s="210"/>
      <c r="O118" s="103"/>
      <c r="P118" s="211">
        <f>P119</f>
        <v>0</v>
      </c>
      <c r="Q118" s="103"/>
      <c r="R118" s="211">
        <f>R119</f>
        <v>0</v>
      </c>
      <c r="S118" s="103"/>
      <c r="T118" s="212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72</v>
      </c>
      <c r="AU118" s="16" t="s">
        <v>90</v>
      </c>
      <c r="BK118" s="213">
        <f>BK119</f>
        <v>0</v>
      </c>
    </row>
    <row r="119" s="12" customFormat="1" ht="25.92" customHeight="1">
      <c r="A119" s="12"/>
      <c r="B119" s="214"/>
      <c r="C119" s="215"/>
      <c r="D119" s="216" t="s">
        <v>72</v>
      </c>
      <c r="E119" s="217" t="s">
        <v>106</v>
      </c>
      <c r="F119" s="217" t="s">
        <v>107</v>
      </c>
      <c r="G119" s="215"/>
      <c r="H119" s="215"/>
      <c r="I119" s="218"/>
      <c r="J119" s="219">
        <f>BK119</f>
        <v>0</v>
      </c>
      <c r="K119" s="215"/>
      <c r="L119" s="220"/>
      <c r="M119" s="221"/>
      <c r="N119" s="222"/>
      <c r="O119" s="222"/>
      <c r="P119" s="223">
        <f>P120</f>
        <v>0</v>
      </c>
      <c r="Q119" s="222"/>
      <c r="R119" s="223">
        <f>R120</f>
        <v>0</v>
      </c>
      <c r="S119" s="222"/>
      <c r="T119" s="224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5" t="s">
        <v>80</v>
      </c>
      <c r="AT119" s="226" t="s">
        <v>72</v>
      </c>
      <c r="AU119" s="226" t="s">
        <v>73</v>
      </c>
      <c r="AY119" s="225" t="s">
        <v>108</v>
      </c>
      <c r="BK119" s="227">
        <f>BK120</f>
        <v>0</v>
      </c>
    </row>
    <row r="120" s="12" customFormat="1" ht="22.8" customHeight="1">
      <c r="A120" s="12"/>
      <c r="B120" s="214"/>
      <c r="C120" s="215"/>
      <c r="D120" s="216" t="s">
        <v>72</v>
      </c>
      <c r="E120" s="228" t="s">
        <v>109</v>
      </c>
      <c r="F120" s="228" t="s">
        <v>110</v>
      </c>
      <c r="G120" s="215"/>
      <c r="H120" s="215"/>
      <c r="I120" s="218"/>
      <c r="J120" s="229">
        <f>BK120</f>
        <v>0</v>
      </c>
      <c r="K120" s="215"/>
      <c r="L120" s="220"/>
      <c r="M120" s="221"/>
      <c r="N120" s="222"/>
      <c r="O120" s="222"/>
      <c r="P120" s="223">
        <f>SUM(P121:P138)</f>
        <v>0</v>
      </c>
      <c r="Q120" s="222"/>
      <c r="R120" s="223">
        <f>SUM(R121:R138)</f>
        <v>0</v>
      </c>
      <c r="S120" s="222"/>
      <c r="T120" s="224">
        <f>SUM(T121:T138)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5" t="s">
        <v>80</v>
      </c>
      <c r="AT120" s="226" t="s">
        <v>72</v>
      </c>
      <c r="AU120" s="226" t="s">
        <v>80</v>
      </c>
      <c r="AY120" s="225" t="s">
        <v>108</v>
      </c>
      <c r="BK120" s="227">
        <f>SUM(BK121:BK138)</f>
        <v>0</v>
      </c>
    </row>
    <row r="121" s="2" customFormat="1" ht="16.5" customHeight="1">
      <c r="A121" s="37"/>
      <c r="B121" s="38"/>
      <c r="C121" s="230" t="s">
        <v>80</v>
      </c>
      <c r="D121" s="230" t="s">
        <v>111</v>
      </c>
      <c r="E121" s="231" t="s">
        <v>112</v>
      </c>
      <c r="F121" s="232" t="s">
        <v>113</v>
      </c>
      <c r="G121" s="233" t="s">
        <v>114</v>
      </c>
      <c r="H121" s="234">
        <v>18</v>
      </c>
      <c r="I121" s="235"/>
      <c r="J121" s="236">
        <f>ROUND(I121*H121,2)</f>
        <v>0</v>
      </c>
      <c r="K121" s="232" t="s">
        <v>115</v>
      </c>
      <c r="L121" s="43"/>
      <c r="M121" s="237" t="s">
        <v>1</v>
      </c>
      <c r="N121" s="238" t="s">
        <v>38</v>
      </c>
      <c r="O121" s="90"/>
      <c r="P121" s="239">
        <f>O121*H121</f>
        <v>0</v>
      </c>
      <c r="Q121" s="239">
        <v>0</v>
      </c>
      <c r="R121" s="239">
        <f>Q121*H121</f>
        <v>0</v>
      </c>
      <c r="S121" s="239">
        <v>0</v>
      </c>
      <c r="T121" s="240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41" t="s">
        <v>116</v>
      </c>
      <c r="AT121" s="241" t="s">
        <v>111</v>
      </c>
      <c r="AU121" s="241" t="s">
        <v>82</v>
      </c>
      <c r="AY121" s="16" t="s">
        <v>108</v>
      </c>
      <c r="BE121" s="242">
        <f>IF(N121="základní",J121,0)</f>
        <v>0</v>
      </c>
      <c r="BF121" s="242">
        <f>IF(N121="snížená",J121,0)</f>
        <v>0</v>
      </c>
      <c r="BG121" s="242">
        <f>IF(N121="zákl. přenesená",J121,0)</f>
        <v>0</v>
      </c>
      <c r="BH121" s="242">
        <f>IF(N121="sníž. přenesená",J121,0)</f>
        <v>0</v>
      </c>
      <c r="BI121" s="242">
        <f>IF(N121="nulová",J121,0)</f>
        <v>0</v>
      </c>
      <c r="BJ121" s="16" t="s">
        <v>80</v>
      </c>
      <c r="BK121" s="242">
        <f>ROUND(I121*H121,2)</f>
        <v>0</v>
      </c>
      <c r="BL121" s="16" t="s">
        <v>116</v>
      </c>
      <c r="BM121" s="241" t="s">
        <v>117</v>
      </c>
    </row>
    <row r="122" s="2" customFormat="1">
      <c r="A122" s="37"/>
      <c r="B122" s="38"/>
      <c r="C122" s="39"/>
      <c r="D122" s="243" t="s">
        <v>118</v>
      </c>
      <c r="E122" s="39"/>
      <c r="F122" s="244" t="s">
        <v>119</v>
      </c>
      <c r="G122" s="39"/>
      <c r="H122" s="39"/>
      <c r="I122" s="139"/>
      <c r="J122" s="39"/>
      <c r="K122" s="39"/>
      <c r="L122" s="43"/>
      <c r="M122" s="245"/>
      <c r="N122" s="246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118</v>
      </c>
      <c r="AU122" s="16" t="s">
        <v>82</v>
      </c>
    </row>
    <row r="123" s="13" customFormat="1">
      <c r="A123" s="13"/>
      <c r="B123" s="247"/>
      <c r="C123" s="248"/>
      <c r="D123" s="243" t="s">
        <v>120</v>
      </c>
      <c r="E123" s="249" t="s">
        <v>1</v>
      </c>
      <c r="F123" s="250" t="s">
        <v>121</v>
      </c>
      <c r="G123" s="248"/>
      <c r="H123" s="251">
        <v>14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7" t="s">
        <v>120</v>
      </c>
      <c r="AU123" s="257" t="s">
        <v>82</v>
      </c>
      <c r="AV123" s="13" t="s">
        <v>82</v>
      </c>
      <c r="AW123" s="13" t="s">
        <v>30</v>
      </c>
      <c r="AX123" s="13" t="s">
        <v>73</v>
      </c>
      <c r="AY123" s="257" t="s">
        <v>108</v>
      </c>
    </row>
    <row r="124" s="13" customFormat="1">
      <c r="A124" s="13"/>
      <c r="B124" s="247"/>
      <c r="C124" s="248"/>
      <c r="D124" s="243" t="s">
        <v>120</v>
      </c>
      <c r="E124" s="249" t="s">
        <v>1</v>
      </c>
      <c r="F124" s="250" t="s">
        <v>122</v>
      </c>
      <c r="G124" s="248"/>
      <c r="H124" s="251">
        <v>4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7" t="s">
        <v>120</v>
      </c>
      <c r="AU124" s="257" t="s">
        <v>82</v>
      </c>
      <c r="AV124" s="13" t="s">
        <v>82</v>
      </c>
      <c r="AW124" s="13" t="s">
        <v>30</v>
      </c>
      <c r="AX124" s="13" t="s">
        <v>73</v>
      </c>
      <c r="AY124" s="257" t="s">
        <v>108</v>
      </c>
    </row>
    <row r="125" s="14" customFormat="1">
      <c r="A125" s="14"/>
      <c r="B125" s="258"/>
      <c r="C125" s="259"/>
      <c r="D125" s="243" t="s">
        <v>120</v>
      </c>
      <c r="E125" s="260" t="s">
        <v>1</v>
      </c>
      <c r="F125" s="261" t="s">
        <v>123</v>
      </c>
      <c r="G125" s="259"/>
      <c r="H125" s="262">
        <v>18</v>
      </c>
      <c r="I125" s="263"/>
      <c r="J125" s="259"/>
      <c r="K125" s="259"/>
      <c r="L125" s="264"/>
      <c r="M125" s="265"/>
      <c r="N125" s="266"/>
      <c r="O125" s="266"/>
      <c r="P125" s="266"/>
      <c r="Q125" s="266"/>
      <c r="R125" s="266"/>
      <c r="S125" s="266"/>
      <c r="T125" s="267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8" t="s">
        <v>120</v>
      </c>
      <c r="AU125" s="268" t="s">
        <v>82</v>
      </c>
      <c r="AV125" s="14" t="s">
        <v>116</v>
      </c>
      <c r="AW125" s="14" t="s">
        <v>30</v>
      </c>
      <c r="AX125" s="14" t="s">
        <v>80</v>
      </c>
      <c r="AY125" s="268" t="s">
        <v>108</v>
      </c>
    </row>
    <row r="126" s="2" customFormat="1" ht="16.5" customHeight="1">
      <c r="A126" s="37"/>
      <c r="B126" s="38"/>
      <c r="C126" s="230" t="s">
        <v>82</v>
      </c>
      <c r="D126" s="230" t="s">
        <v>111</v>
      </c>
      <c r="E126" s="231" t="s">
        <v>112</v>
      </c>
      <c r="F126" s="232" t="s">
        <v>113</v>
      </c>
      <c r="G126" s="233" t="s">
        <v>114</v>
      </c>
      <c r="H126" s="234">
        <v>4</v>
      </c>
      <c r="I126" s="235"/>
      <c r="J126" s="236">
        <f>ROUND(I126*H126,2)</f>
        <v>0</v>
      </c>
      <c r="K126" s="232" t="s">
        <v>115</v>
      </c>
      <c r="L126" s="43"/>
      <c r="M126" s="237" t="s">
        <v>1</v>
      </c>
      <c r="N126" s="238" t="s">
        <v>38</v>
      </c>
      <c r="O126" s="90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1" t="s">
        <v>116</v>
      </c>
      <c r="AT126" s="241" t="s">
        <v>111</v>
      </c>
      <c r="AU126" s="241" t="s">
        <v>82</v>
      </c>
      <c r="AY126" s="16" t="s">
        <v>108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6" t="s">
        <v>80</v>
      </c>
      <c r="BK126" s="242">
        <f>ROUND(I126*H126,2)</f>
        <v>0</v>
      </c>
      <c r="BL126" s="16" t="s">
        <v>116</v>
      </c>
      <c r="BM126" s="241" t="s">
        <v>124</v>
      </c>
    </row>
    <row r="127" s="2" customFormat="1">
      <c r="A127" s="37"/>
      <c r="B127" s="38"/>
      <c r="C127" s="39"/>
      <c r="D127" s="243" t="s">
        <v>118</v>
      </c>
      <c r="E127" s="39"/>
      <c r="F127" s="244" t="s">
        <v>119</v>
      </c>
      <c r="G127" s="39"/>
      <c r="H127" s="39"/>
      <c r="I127" s="139"/>
      <c r="J127" s="39"/>
      <c r="K127" s="39"/>
      <c r="L127" s="43"/>
      <c r="M127" s="245"/>
      <c r="N127" s="246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118</v>
      </c>
      <c r="AU127" s="16" t="s">
        <v>82</v>
      </c>
    </row>
    <row r="128" s="13" customFormat="1">
      <c r="A128" s="13"/>
      <c r="B128" s="247"/>
      <c r="C128" s="248"/>
      <c r="D128" s="243" t="s">
        <v>120</v>
      </c>
      <c r="E128" s="249" t="s">
        <v>1</v>
      </c>
      <c r="F128" s="250" t="s">
        <v>122</v>
      </c>
      <c r="G128" s="248"/>
      <c r="H128" s="251">
        <v>4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7" t="s">
        <v>120</v>
      </c>
      <c r="AU128" s="257" t="s">
        <v>82</v>
      </c>
      <c r="AV128" s="13" t="s">
        <v>82</v>
      </c>
      <c r="AW128" s="13" t="s">
        <v>30</v>
      </c>
      <c r="AX128" s="13" t="s">
        <v>80</v>
      </c>
      <c r="AY128" s="257" t="s">
        <v>108</v>
      </c>
    </row>
    <row r="129" s="2" customFormat="1" ht="16.5" customHeight="1">
      <c r="A129" s="37"/>
      <c r="B129" s="38"/>
      <c r="C129" s="230" t="s">
        <v>125</v>
      </c>
      <c r="D129" s="230" t="s">
        <v>111</v>
      </c>
      <c r="E129" s="231" t="s">
        <v>126</v>
      </c>
      <c r="F129" s="232" t="s">
        <v>127</v>
      </c>
      <c r="G129" s="233" t="s">
        <v>114</v>
      </c>
      <c r="H129" s="234">
        <v>5</v>
      </c>
      <c r="I129" s="235"/>
      <c r="J129" s="236">
        <f>ROUND(I129*H129,2)</f>
        <v>0</v>
      </c>
      <c r="K129" s="232" t="s">
        <v>115</v>
      </c>
      <c r="L129" s="43"/>
      <c r="M129" s="237" t="s">
        <v>1</v>
      </c>
      <c r="N129" s="238" t="s">
        <v>38</v>
      </c>
      <c r="O129" s="90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1" t="s">
        <v>116</v>
      </c>
      <c r="AT129" s="241" t="s">
        <v>111</v>
      </c>
      <c r="AU129" s="241" t="s">
        <v>82</v>
      </c>
      <c r="AY129" s="16" t="s">
        <v>108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6" t="s">
        <v>80</v>
      </c>
      <c r="BK129" s="242">
        <f>ROUND(I129*H129,2)</f>
        <v>0</v>
      </c>
      <c r="BL129" s="16" t="s">
        <v>116</v>
      </c>
      <c r="BM129" s="241" t="s">
        <v>128</v>
      </c>
    </row>
    <row r="130" s="2" customFormat="1">
      <c r="A130" s="37"/>
      <c r="B130" s="38"/>
      <c r="C130" s="39"/>
      <c r="D130" s="243" t="s">
        <v>118</v>
      </c>
      <c r="E130" s="39"/>
      <c r="F130" s="244" t="s">
        <v>119</v>
      </c>
      <c r="G130" s="39"/>
      <c r="H130" s="39"/>
      <c r="I130" s="139"/>
      <c r="J130" s="39"/>
      <c r="K130" s="39"/>
      <c r="L130" s="43"/>
      <c r="M130" s="245"/>
      <c r="N130" s="246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118</v>
      </c>
      <c r="AU130" s="16" t="s">
        <v>82</v>
      </c>
    </row>
    <row r="131" s="13" customFormat="1">
      <c r="A131" s="13"/>
      <c r="B131" s="247"/>
      <c r="C131" s="248"/>
      <c r="D131" s="243" t="s">
        <v>120</v>
      </c>
      <c r="E131" s="249" t="s">
        <v>1</v>
      </c>
      <c r="F131" s="250" t="s">
        <v>129</v>
      </c>
      <c r="G131" s="248"/>
      <c r="H131" s="251">
        <v>5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7" t="s">
        <v>120</v>
      </c>
      <c r="AU131" s="257" t="s">
        <v>82</v>
      </c>
      <c r="AV131" s="13" t="s">
        <v>82</v>
      </c>
      <c r="AW131" s="13" t="s">
        <v>30</v>
      </c>
      <c r="AX131" s="13" t="s">
        <v>80</v>
      </c>
      <c r="AY131" s="257" t="s">
        <v>108</v>
      </c>
    </row>
    <row r="132" s="2" customFormat="1" ht="16.5" customHeight="1">
      <c r="A132" s="37"/>
      <c r="B132" s="38"/>
      <c r="C132" s="230" t="s">
        <v>116</v>
      </c>
      <c r="D132" s="230" t="s">
        <v>111</v>
      </c>
      <c r="E132" s="231" t="s">
        <v>130</v>
      </c>
      <c r="F132" s="232" t="s">
        <v>131</v>
      </c>
      <c r="G132" s="233" t="s">
        <v>114</v>
      </c>
      <c r="H132" s="234">
        <v>14</v>
      </c>
      <c r="I132" s="235"/>
      <c r="J132" s="236">
        <f>ROUND(I132*H132,2)</f>
        <v>0</v>
      </c>
      <c r="K132" s="232" t="s">
        <v>115</v>
      </c>
      <c r="L132" s="43"/>
      <c r="M132" s="237" t="s">
        <v>1</v>
      </c>
      <c r="N132" s="238" t="s">
        <v>38</v>
      </c>
      <c r="O132" s="90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1" t="s">
        <v>116</v>
      </c>
      <c r="AT132" s="241" t="s">
        <v>111</v>
      </c>
      <c r="AU132" s="241" t="s">
        <v>82</v>
      </c>
      <c r="AY132" s="16" t="s">
        <v>108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6" t="s">
        <v>80</v>
      </c>
      <c r="BK132" s="242">
        <f>ROUND(I132*H132,2)</f>
        <v>0</v>
      </c>
      <c r="BL132" s="16" t="s">
        <v>116</v>
      </c>
      <c r="BM132" s="241" t="s">
        <v>132</v>
      </c>
    </row>
    <row r="133" s="2" customFormat="1">
      <c r="A133" s="37"/>
      <c r="B133" s="38"/>
      <c r="C133" s="39"/>
      <c r="D133" s="243" t="s">
        <v>118</v>
      </c>
      <c r="E133" s="39"/>
      <c r="F133" s="244" t="s">
        <v>119</v>
      </c>
      <c r="G133" s="39"/>
      <c r="H133" s="39"/>
      <c r="I133" s="139"/>
      <c r="J133" s="39"/>
      <c r="K133" s="39"/>
      <c r="L133" s="43"/>
      <c r="M133" s="245"/>
      <c r="N133" s="246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118</v>
      </c>
      <c r="AU133" s="16" t="s">
        <v>82</v>
      </c>
    </row>
    <row r="134" s="13" customFormat="1">
      <c r="A134" s="13"/>
      <c r="B134" s="247"/>
      <c r="C134" s="248"/>
      <c r="D134" s="243" t="s">
        <v>120</v>
      </c>
      <c r="E134" s="249" t="s">
        <v>1</v>
      </c>
      <c r="F134" s="250" t="s">
        <v>133</v>
      </c>
      <c r="G134" s="248"/>
      <c r="H134" s="251">
        <v>14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7" t="s">
        <v>120</v>
      </c>
      <c r="AU134" s="257" t="s">
        <v>82</v>
      </c>
      <c r="AV134" s="13" t="s">
        <v>82</v>
      </c>
      <c r="AW134" s="13" t="s">
        <v>30</v>
      </c>
      <c r="AX134" s="13" t="s">
        <v>80</v>
      </c>
      <c r="AY134" s="257" t="s">
        <v>108</v>
      </c>
    </row>
    <row r="135" s="2" customFormat="1" ht="16.5" customHeight="1">
      <c r="A135" s="37"/>
      <c r="B135" s="38"/>
      <c r="C135" s="230" t="s">
        <v>134</v>
      </c>
      <c r="D135" s="230" t="s">
        <v>111</v>
      </c>
      <c r="E135" s="231" t="s">
        <v>135</v>
      </c>
      <c r="F135" s="232" t="s">
        <v>136</v>
      </c>
      <c r="G135" s="233" t="s">
        <v>114</v>
      </c>
      <c r="H135" s="234">
        <v>9</v>
      </c>
      <c r="I135" s="235"/>
      <c r="J135" s="236">
        <f>ROUND(I135*H135,2)</f>
        <v>0</v>
      </c>
      <c r="K135" s="232" t="s">
        <v>115</v>
      </c>
      <c r="L135" s="43"/>
      <c r="M135" s="237" t="s">
        <v>1</v>
      </c>
      <c r="N135" s="238" t="s">
        <v>38</v>
      </c>
      <c r="O135" s="90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1" t="s">
        <v>116</v>
      </c>
      <c r="AT135" s="241" t="s">
        <v>111</v>
      </c>
      <c r="AU135" s="241" t="s">
        <v>82</v>
      </c>
      <c r="AY135" s="16" t="s">
        <v>108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6" t="s">
        <v>80</v>
      </c>
      <c r="BK135" s="242">
        <f>ROUND(I135*H135,2)</f>
        <v>0</v>
      </c>
      <c r="BL135" s="16" t="s">
        <v>116</v>
      </c>
      <c r="BM135" s="241" t="s">
        <v>137</v>
      </c>
    </row>
    <row r="136" s="2" customFormat="1">
      <c r="A136" s="37"/>
      <c r="B136" s="38"/>
      <c r="C136" s="39"/>
      <c r="D136" s="243" t="s">
        <v>118</v>
      </c>
      <c r="E136" s="39"/>
      <c r="F136" s="244" t="s">
        <v>138</v>
      </c>
      <c r="G136" s="39"/>
      <c r="H136" s="39"/>
      <c r="I136" s="139"/>
      <c r="J136" s="39"/>
      <c r="K136" s="39"/>
      <c r="L136" s="43"/>
      <c r="M136" s="245"/>
      <c r="N136" s="24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118</v>
      </c>
      <c r="AU136" s="16" t="s">
        <v>82</v>
      </c>
    </row>
    <row r="137" s="2" customFormat="1" ht="16.5" customHeight="1">
      <c r="A137" s="37"/>
      <c r="B137" s="38"/>
      <c r="C137" s="230" t="s">
        <v>139</v>
      </c>
      <c r="D137" s="230" t="s">
        <v>111</v>
      </c>
      <c r="E137" s="231" t="s">
        <v>140</v>
      </c>
      <c r="F137" s="232" t="s">
        <v>141</v>
      </c>
      <c r="G137" s="233" t="s">
        <v>114</v>
      </c>
      <c r="H137" s="234">
        <v>21</v>
      </c>
      <c r="I137" s="235"/>
      <c r="J137" s="236">
        <f>ROUND(I137*H137,2)</f>
        <v>0</v>
      </c>
      <c r="K137" s="232" t="s">
        <v>115</v>
      </c>
      <c r="L137" s="43"/>
      <c r="M137" s="237" t="s">
        <v>1</v>
      </c>
      <c r="N137" s="238" t="s">
        <v>38</v>
      </c>
      <c r="O137" s="90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1" t="s">
        <v>116</v>
      </c>
      <c r="AT137" s="241" t="s">
        <v>111</v>
      </c>
      <c r="AU137" s="241" t="s">
        <v>82</v>
      </c>
      <c r="AY137" s="16" t="s">
        <v>108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6" t="s">
        <v>80</v>
      </c>
      <c r="BK137" s="242">
        <f>ROUND(I137*H137,2)</f>
        <v>0</v>
      </c>
      <c r="BL137" s="16" t="s">
        <v>116</v>
      </c>
      <c r="BM137" s="241" t="s">
        <v>142</v>
      </c>
    </row>
    <row r="138" s="2" customFormat="1">
      <c r="A138" s="37"/>
      <c r="B138" s="38"/>
      <c r="C138" s="39"/>
      <c r="D138" s="243" t="s">
        <v>118</v>
      </c>
      <c r="E138" s="39"/>
      <c r="F138" s="244" t="s">
        <v>143</v>
      </c>
      <c r="G138" s="39"/>
      <c r="H138" s="39"/>
      <c r="I138" s="139"/>
      <c r="J138" s="39"/>
      <c r="K138" s="39"/>
      <c r="L138" s="43"/>
      <c r="M138" s="269"/>
      <c r="N138" s="270"/>
      <c r="O138" s="271"/>
      <c r="P138" s="271"/>
      <c r="Q138" s="271"/>
      <c r="R138" s="271"/>
      <c r="S138" s="271"/>
      <c r="T138" s="272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118</v>
      </c>
      <c r="AU138" s="16" t="s">
        <v>82</v>
      </c>
    </row>
    <row r="139" s="2" customFormat="1" ht="6.96" customHeight="1">
      <c r="A139" s="37"/>
      <c r="B139" s="65"/>
      <c r="C139" s="66"/>
      <c r="D139" s="66"/>
      <c r="E139" s="66"/>
      <c r="F139" s="66"/>
      <c r="G139" s="66"/>
      <c r="H139" s="66"/>
      <c r="I139" s="178"/>
      <c r="J139" s="66"/>
      <c r="K139" s="66"/>
      <c r="L139" s="43"/>
      <c r="M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</sheetData>
  <sheetProtection sheet="1" autoFilter="0" formatColumns="0" formatRows="0" objects="1" scenarios="1" spinCount="100000" saltValue="oMHOab9+P+AJvkaC14uVkHZ6CV3ZhuZz5Zm8Llm0iJSwwyESm7xdabRJcasf2ShIcVFG+LUMOxp3PW6CNBJ1AQ==" hashValue="peFcu9Kmmtzyx77A1nGAdNLQsKp/H0YZsiglx8OX0cpC7UXayiVLqJ7GkSk/m2HOWFImH0RoAwr6wA08PmIlTw==" algorithmName="SHA-512" password="CC35"/>
  <autoFilter ref="C117:K13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Bílek</dc:creator>
  <cp:lastModifiedBy>Jiří Bílek</cp:lastModifiedBy>
  <dcterms:created xsi:type="dcterms:W3CDTF">2020-03-31T10:06:21Z</dcterms:created>
  <dcterms:modified xsi:type="dcterms:W3CDTF">2020-03-31T10:06:23Z</dcterms:modified>
</cp:coreProperties>
</file>